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5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definedNames/>
  <calcPr fullCalcOnLoad="1"/>
</workbook>
</file>

<file path=xl/sharedStrings.xml><?xml version="1.0" encoding="utf-8"?>
<sst xmlns="http://schemas.openxmlformats.org/spreadsheetml/2006/main" count="412" uniqueCount="123">
  <si>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</si>
  <si>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</si>
  <si>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</si>
  <si>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</si>
  <si>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</si>
  <si>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</si>
  <si>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</si>
  <si>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</si>
  <si>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</si>
  <si>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</si>
  <si>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 31.12.2019 г</t>
  </si>
  <si>
    <t>Дата заключения договора</t>
  </si>
  <si>
    <t>Улица</t>
  </si>
  <si>
    <t>Дом</t>
  </si>
  <si>
    <t>Транспортная</t>
  </si>
  <si>
    <t>01.05.2012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</si>
  <si>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</si>
  <si>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</si>
  <si>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</si>
  <si>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</si>
  <si>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</si>
  <si>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</si>
  <si>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Транспортная, 57</t>
  </si>
  <si>
    <t>кв.31,35,38,41,44,46,49,51,54,59,62,71,73,88</t>
  </si>
  <si>
    <t>установка адресной таблички на жилом доме</t>
  </si>
  <si>
    <t>1-й и 6-й подъезд</t>
  </si>
  <si>
    <t>ИТОГО</t>
  </si>
  <si>
    <t>февраль 2019г.</t>
  </si>
  <si>
    <t>кв.2,3,5,8,10,12,19,23,24,26,32,33,52,53, 57,58,60,64</t>
  </si>
  <si>
    <t>кв.48,49,66,67,75,76,83,84,86,98</t>
  </si>
  <si>
    <t>кв.90,92,61,68,70,77,82,1,16,21,37,42,50</t>
  </si>
  <si>
    <t>смена трубопровода ф25,20 мм</t>
  </si>
  <si>
    <t>кв.50,44,38,41,47 ЦО п/п</t>
  </si>
  <si>
    <t>Март 2019</t>
  </si>
  <si>
    <t>Смена трубопровода ф 25 мм</t>
  </si>
  <si>
    <t>кв.27 (до кв.24 п/сушитель )ЦО</t>
  </si>
  <si>
    <t>кв.91,8,100,69,35,30,20,18</t>
  </si>
  <si>
    <t xml:space="preserve">Установка москитных сеток </t>
  </si>
  <si>
    <t>АПРЕЛЬ 2019г.</t>
  </si>
  <si>
    <t>проверка   технического состояния вентиляционных и дымовых каналов. Установка зольной дверцы с устройством отверстия.</t>
  </si>
  <si>
    <t>кв.29</t>
  </si>
  <si>
    <t>проверка   технического состояния вентиляционных и дымовых каналов. Установка зольной дверцы</t>
  </si>
  <si>
    <t>кв.32</t>
  </si>
  <si>
    <t>кв.45</t>
  </si>
  <si>
    <t>благоустройство МКД (установка урн)</t>
  </si>
  <si>
    <t>май 2019г.</t>
  </si>
  <si>
    <t>смена водосточных труб</t>
  </si>
  <si>
    <t>кв.22</t>
  </si>
  <si>
    <t>кв.4</t>
  </si>
  <si>
    <t xml:space="preserve">проверка   технического состояния вентиляционных и дымовых каналов. </t>
  </si>
  <si>
    <t>кв.85</t>
  </si>
  <si>
    <t>кв.86</t>
  </si>
  <si>
    <t>кв.94</t>
  </si>
  <si>
    <t>Июнь 2019г.</t>
  </si>
  <si>
    <t>Июль 2019г.</t>
  </si>
  <si>
    <t>Ремонт подъезда №6</t>
  </si>
  <si>
    <t>Подъезд №6</t>
  </si>
  <si>
    <t>Гидравлические испытание внутридомовой системы ЦО</t>
  </si>
  <si>
    <t>установка кабель каналов</t>
  </si>
  <si>
    <t>6-й подъезд,1-й этаж</t>
  </si>
  <si>
    <t>смена эл.счетчика в квартире</t>
  </si>
  <si>
    <t>кв.41</t>
  </si>
  <si>
    <t>Август 2019г.</t>
  </si>
  <si>
    <t>ремонт входных групп (ступеней) ж/д</t>
  </si>
  <si>
    <t>1,2,3,4,5-й подъезды</t>
  </si>
  <si>
    <t>установка ручек на окна ПВХ в подъездах ж/д</t>
  </si>
  <si>
    <t>3,6-й подъезды</t>
  </si>
  <si>
    <t>сентябрь 2019г.</t>
  </si>
  <si>
    <t>октябрь 2019г.</t>
  </si>
  <si>
    <t>установка крана шарового фланцевый ф80мм</t>
  </si>
  <si>
    <t>3-й подъезд ввод ХВС</t>
  </si>
  <si>
    <t>ноябрь 2019г.</t>
  </si>
  <si>
    <t>Изготовление и установка поручней металлических (7шт)</t>
  </si>
  <si>
    <t>вход в подъезды</t>
  </si>
  <si>
    <t>проверка   технического состояния вентиляционных и дымовых каналов</t>
  </si>
  <si>
    <t>кв.69,77,76,73,92,91,98,99</t>
  </si>
  <si>
    <t>кв.2,5,6,7,8,10,17,26,30,31,32,27,45,39,38,51,52,53,54,58,59,60,62,64,66,71</t>
  </si>
  <si>
    <t>устранение завала в вент. Канале, установка зольной дверцы</t>
  </si>
  <si>
    <t>кв.77</t>
  </si>
  <si>
    <t>декабрь 2019г.</t>
  </si>
  <si>
    <t>кв.18</t>
  </si>
  <si>
    <t>Работы по аварийному ремонту общего имущества МКД с января по декабрь  2019г.</t>
  </si>
  <si>
    <t>ВСЕГО</t>
  </si>
  <si>
    <t>январь 2019г.</t>
  </si>
  <si>
    <t>погрузка и вывоз мусора</t>
  </si>
  <si>
    <t>прокладка трубопровода ф20мм</t>
  </si>
  <si>
    <t>кв.11 ЦО</t>
  </si>
  <si>
    <t>Т/О УУТЭ</t>
  </si>
  <si>
    <t>ЦО</t>
  </si>
  <si>
    <t>Т/О ОПУЭ</t>
  </si>
  <si>
    <t>ФЕВРАЛЬ 2019Г.</t>
  </si>
  <si>
    <t>обходы и осмотры инженерных коммуникаций</t>
  </si>
  <si>
    <t>Установка антимагнитных пломб жилого дома</t>
  </si>
  <si>
    <t>кв.83,10</t>
  </si>
  <si>
    <t>апрель 2019г.</t>
  </si>
  <si>
    <t>благоустройство придомовой территории (окраска деревьев и бордюров известковым раствором)</t>
  </si>
  <si>
    <t>закрытие отопительного периода</t>
  </si>
  <si>
    <t>слив воды из системы</t>
  </si>
  <si>
    <t>июнь 2019г.</t>
  </si>
  <si>
    <t>покос придомовой территории</t>
  </si>
  <si>
    <t>дезинсекция подвальных помещений</t>
  </si>
  <si>
    <t>Ремонт электроосвещения (смена лампы) жилого дома в МОП</t>
  </si>
  <si>
    <t>над 3-м подъездом ,1-й подъезд 2,4-й этаж</t>
  </si>
  <si>
    <t xml:space="preserve">Установка почтовых ящиков в подъезде </t>
  </si>
  <si>
    <t>Подъезд 6</t>
  </si>
  <si>
    <t>техническое обслуживание УУТЭ</t>
  </si>
  <si>
    <t>крепление электропроводки</t>
  </si>
  <si>
    <t>5-й подъезд,2,3,4,5-й этажи</t>
  </si>
  <si>
    <t>ремонт электроосвещения (смена ламп светодиодных)</t>
  </si>
  <si>
    <t>1-й подъезд,2-й этаж</t>
  </si>
  <si>
    <t>1-й подъезд,1-й этаж</t>
  </si>
  <si>
    <t>ремонт электрооборудования (замена автоматических выключателей)</t>
  </si>
  <si>
    <t>ВРУ</t>
  </si>
  <si>
    <t>смена водосточных труб б/у</t>
  </si>
  <si>
    <t>установка сбросного крана ф 15 мм</t>
  </si>
  <si>
    <t>кв.34 подвал</t>
  </si>
  <si>
    <t>обходы и осмотры подвала и инженерных коммуникаций (устранение непрогрева системы ЦО)</t>
  </si>
  <si>
    <t>кв.5,66,4,8,34,12,16,20</t>
  </si>
  <si>
    <t>подготовка к запуску системы ЦО в ж/д</t>
  </si>
  <si>
    <t>5-й подъезд,3-й этаж</t>
  </si>
  <si>
    <t>№</t>
  </si>
  <si>
    <t>Наименование работ</t>
  </si>
  <si>
    <t xml:space="preserve">Стоимость, руб.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</si>
</sst>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0" fillId="37" borderId="0" xfId="0" applyFill="1" applyAlignment="1">
      <alignment horizontal="center" wrapText="1"/>
    </xf>
    <xf numFmtId="0" fontId="1" fillId="37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7" fillId="37" borderId="10" xfId="0" applyNumberFormat="1" applyFont="1" applyFill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/>
    </xf>
    <xf numFmtId="0" fontId="7" fillId="38" borderId="10" xfId="0" applyNumberFormat="1" applyFont="1" applyFill="1" applyBorder="1" applyAlignment="1">
      <alignment horizontal="center" wrapText="1"/>
    </xf>
    <xf numFmtId="0" fontId="8" fillId="38" borderId="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164" fontId="6" fillId="37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8.00390625" style="0" customWidth="1"/>
    <col min="2" max="2" width="23.421875" style="0" customWidth="1"/>
    <col min="3" max="3" width="9.00390625" style="0" customWidth="1"/>
    <col min="4" max="4" width="34.57421875" style="0" customWidth="1"/>
    <col min="5" max="5" width="18.421875" style="0" customWidth="1"/>
    <col min="6" max="6" width="17.8515625" style="0" customWidth="1"/>
    <col min="7" max="7" width="20.28125" style="0" customWidth="1"/>
    <col min="8" max="8" width="17.421875" style="0" customWidth="1"/>
    <col min="9" max="9" width="20.140625" style="0" customWidth="1"/>
    <col min="10" max="10" width="18.7109375" style="0" customWidth="1"/>
    <col min="11" max="11" width="22.00390625" style="0" customWidth="1"/>
    <col min="12" max="12" width="17.00390625" style="0" customWidth="1"/>
  </cols>
  <sheetData>
    <row r="1" spans="1:12" ht="18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7" t="s">
        <v>1</v>
      </c>
      <c r="B3" s="58" t="s">
        <v>2</v>
      </c>
      <c r="C3" s="58"/>
      <c r="D3" s="59" t="s">
        <v>3</v>
      </c>
      <c r="E3" s="60" t="s">
        <v>4</v>
      </c>
      <c r="F3" s="60" t="s">
        <v>5</v>
      </c>
      <c r="G3" s="59" t="s">
        <v>6</v>
      </c>
      <c r="H3" s="59" t="s">
        <v>7</v>
      </c>
      <c r="I3" s="59" t="s">
        <v>8</v>
      </c>
      <c r="J3" s="60" t="s">
        <v>9</v>
      </c>
      <c r="K3" s="60" t="s">
        <v>10</v>
      </c>
      <c r="L3" s="60" t="s">
        <v>11</v>
      </c>
    </row>
    <row r="4" spans="1:12" ht="46.5" customHeight="1">
      <c r="A4" s="57"/>
      <c r="B4" s="4" t="s">
        <v>12</v>
      </c>
      <c r="C4" s="4" t="s">
        <v>13</v>
      </c>
      <c r="D4" s="59"/>
      <c r="E4" s="59"/>
      <c r="F4" s="60"/>
      <c r="G4" s="59"/>
      <c r="H4" s="59"/>
      <c r="I4" s="59"/>
      <c r="J4" s="59"/>
      <c r="K4" s="59"/>
      <c r="L4" s="60"/>
    </row>
    <row r="5" spans="1:12" ht="15.75">
      <c r="A5" s="5">
        <v>4</v>
      </c>
      <c r="B5" s="6" t="s">
        <v>14</v>
      </c>
      <c r="C5" s="6">
        <v>57</v>
      </c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15.75">
      <c r="A6" s="5"/>
      <c r="B6" s="61" t="s">
        <v>16</v>
      </c>
      <c r="C6" s="61"/>
      <c r="D6" s="61"/>
      <c r="E6">
        <v>106237.35</v>
      </c>
      <c r="F6">
        <v>271108.63</v>
      </c>
      <c r="G6">
        <v>1107874.24</v>
      </c>
      <c r="H6">
        <v>1084449.79</v>
      </c>
      <c r="I6">
        <v>1058566.75</v>
      </c>
      <c r="J6">
        <v>296991.67</v>
      </c>
      <c r="K6">
        <v>129661.8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zoomScale="80" zoomScaleNormal="80" zoomScalePageLayoutView="0" workbookViewId="0" topLeftCell="A85">
      <selection activeCell="E101" sqref="E101"/>
    </sheetView>
  </sheetViews>
  <sheetFormatPr defaultColWidth="11.57421875" defaultRowHeight="12.75"/>
  <cols>
    <col min="1" max="1" width="9.57421875" style="0" customWidth="1"/>
    <col min="2" max="2" width="34.140625" style="0" customWidth="1"/>
    <col min="3" max="3" width="29.00390625" style="0" customWidth="1"/>
    <col min="4" max="4" width="45.00390625" style="0" customWidth="1"/>
    <col min="5" max="5" width="16.8515625" style="0" customWidth="1"/>
  </cols>
  <sheetData>
    <row r="1" spans="1:5" ht="18">
      <c r="A1" s="62" t="s">
        <v>17</v>
      </c>
      <c r="B1" s="62"/>
      <c r="C1" s="62"/>
      <c r="D1" s="62"/>
      <c r="E1" s="62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44.25" customHeight="1">
      <c r="A3" s="12">
        <v>1</v>
      </c>
      <c r="B3" s="13" t="s">
        <v>21</v>
      </c>
      <c r="C3" s="14" t="s">
        <v>22</v>
      </c>
      <c r="D3" s="15" t="s">
        <v>23</v>
      </c>
      <c r="E3" s="12">
        <f>6957.6</f>
        <v>6957.6</v>
      </c>
    </row>
    <row r="4" spans="1:5" ht="29.25" customHeight="1">
      <c r="A4" s="12">
        <v>2</v>
      </c>
      <c r="B4" s="16" t="s">
        <v>24</v>
      </c>
      <c r="C4" s="14" t="s">
        <v>22</v>
      </c>
      <c r="D4" s="14" t="s">
        <v>25</v>
      </c>
      <c r="E4" s="14">
        <f>2718.49</f>
        <v>2718.49</v>
      </c>
    </row>
    <row r="5" spans="1:5" ht="14.25">
      <c r="A5" s="12">
        <v>3</v>
      </c>
      <c r="B5" s="16"/>
      <c r="C5" s="14"/>
      <c r="D5" s="14"/>
      <c r="E5" s="14"/>
    </row>
    <row r="6" spans="1:5" ht="14.25">
      <c r="A6" s="12">
        <v>4</v>
      </c>
      <c r="B6" s="17"/>
      <c r="C6" s="14"/>
      <c r="D6" s="14"/>
      <c r="E6" s="14"/>
    </row>
    <row r="7" spans="1:5" ht="14.25">
      <c r="A7" s="12">
        <v>5</v>
      </c>
      <c r="B7" s="17"/>
      <c r="C7" s="14"/>
      <c r="D7" s="14"/>
      <c r="E7" s="14"/>
    </row>
    <row r="8" spans="1:5" ht="15">
      <c r="A8" s="18"/>
      <c r="B8" s="18" t="s">
        <v>26</v>
      </c>
      <c r="C8" s="18"/>
      <c r="D8" s="18"/>
      <c r="E8" s="18">
        <f>E3+E4+E5+E6+E7</f>
        <v>9676.09</v>
      </c>
    </row>
    <row r="9" spans="1:5" ht="12.75">
      <c r="A9" s="8"/>
      <c r="B9" s="8"/>
      <c r="C9" s="8"/>
      <c r="D9" s="8"/>
      <c r="E9" s="8"/>
    </row>
    <row r="10" spans="1:5" ht="18">
      <c r="A10" s="63" t="s">
        <v>27</v>
      </c>
      <c r="B10" s="63"/>
      <c r="C10" s="63"/>
      <c r="D10" s="63"/>
      <c r="E10" s="63"/>
    </row>
    <row r="11" spans="1:5" ht="15.75">
      <c r="A11" s="10" t="s">
        <v>1</v>
      </c>
      <c r="B11" s="11" t="s">
        <v>18</v>
      </c>
      <c r="C11" s="11" t="s">
        <v>2</v>
      </c>
      <c r="D11" s="11" t="s">
        <v>19</v>
      </c>
      <c r="E11" s="11" t="s">
        <v>20</v>
      </c>
    </row>
    <row r="12" spans="1:5" ht="45.75" customHeight="1">
      <c r="A12" s="12">
        <v>1</v>
      </c>
      <c r="B12" s="13" t="s">
        <v>21</v>
      </c>
      <c r="C12" s="19" t="s">
        <v>22</v>
      </c>
      <c r="D12" s="20" t="s">
        <v>28</v>
      </c>
      <c r="E12" s="19">
        <f>7508.8</f>
        <v>7508.8</v>
      </c>
    </row>
    <row r="13" spans="1:5" ht="44.25" customHeight="1">
      <c r="A13" s="12">
        <v>2</v>
      </c>
      <c r="B13" s="16" t="s">
        <v>21</v>
      </c>
      <c r="C13" s="14" t="s">
        <v>22</v>
      </c>
      <c r="D13" s="14" t="s">
        <v>29</v>
      </c>
      <c r="E13" s="14">
        <f>4430.4</f>
        <v>4430.4</v>
      </c>
    </row>
    <row r="14" spans="1:5" ht="44.25" customHeight="1">
      <c r="A14" s="12">
        <v>3</v>
      </c>
      <c r="B14" s="16" t="s">
        <v>21</v>
      </c>
      <c r="C14" s="14" t="s">
        <v>22</v>
      </c>
      <c r="D14" s="14" t="s">
        <v>30</v>
      </c>
      <c r="E14" s="14">
        <f>5584.8</f>
        <v>5584.8</v>
      </c>
    </row>
    <row r="15" spans="1:5" ht="29.25" customHeight="1">
      <c r="A15" s="12">
        <v>4</v>
      </c>
      <c r="B15" s="16" t="s">
        <v>31</v>
      </c>
      <c r="C15" s="14" t="s">
        <v>22</v>
      </c>
      <c r="D15" s="14" t="s">
        <v>32</v>
      </c>
      <c r="E15" s="14">
        <f>31445.33</f>
        <v>31445.33</v>
      </c>
    </row>
    <row r="16" spans="1:5" ht="15">
      <c r="A16" s="18"/>
      <c r="B16" s="18" t="s">
        <v>26</v>
      </c>
      <c r="C16" s="18"/>
      <c r="D16" s="18"/>
      <c r="E16" s="18">
        <f>E12+E13+E14+E15</f>
        <v>48969.33</v>
      </c>
    </row>
    <row r="17" spans="1:5" ht="12.75">
      <c r="A17" s="8"/>
      <c r="B17" s="8"/>
      <c r="C17" s="8"/>
      <c r="D17" s="8"/>
      <c r="E17" s="8"/>
    </row>
    <row r="18" spans="1:5" ht="18">
      <c r="A18" s="62" t="s">
        <v>33</v>
      </c>
      <c r="B18" s="62"/>
      <c r="C18" s="62"/>
      <c r="D18" s="62"/>
      <c r="E18" s="62"/>
    </row>
    <row r="19" spans="1:5" ht="15.75">
      <c r="A19" s="10" t="s">
        <v>1</v>
      </c>
      <c r="B19" s="11" t="s">
        <v>18</v>
      </c>
      <c r="C19" s="11" t="s">
        <v>2</v>
      </c>
      <c r="D19" s="11" t="s">
        <v>19</v>
      </c>
      <c r="E19" s="11" t="s">
        <v>20</v>
      </c>
    </row>
    <row r="20" spans="1:5" ht="28.5">
      <c r="A20" s="12">
        <v>1</v>
      </c>
      <c r="B20" s="17" t="s">
        <v>34</v>
      </c>
      <c r="C20" s="14" t="s">
        <v>22</v>
      </c>
      <c r="D20" s="17" t="s">
        <v>35</v>
      </c>
      <c r="E20" s="14">
        <f>5436.08</f>
        <v>5436.08</v>
      </c>
    </row>
    <row r="21" spans="1:5" ht="48" customHeight="1">
      <c r="A21" s="12">
        <v>2</v>
      </c>
      <c r="B21" s="16" t="s">
        <v>21</v>
      </c>
      <c r="C21" s="14" t="s">
        <v>22</v>
      </c>
      <c r="D21" s="17" t="s">
        <v>36</v>
      </c>
      <c r="E21" s="17">
        <f>3660.8</f>
        <v>3660.8</v>
      </c>
    </row>
    <row r="22" spans="1:5" ht="28.5">
      <c r="A22" s="12">
        <v>3</v>
      </c>
      <c r="B22" s="17" t="s">
        <v>37</v>
      </c>
      <c r="C22" s="14" t="s">
        <v>22</v>
      </c>
      <c r="D22" s="17"/>
      <c r="E22" s="17">
        <f>980</f>
        <v>980</v>
      </c>
    </row>
    <row r="23" spans="1:5" ht="14.25">
      <c r="A23" s="12">
        <v>4</v>
      </c>
      <c r="B23" s="12"/>
      <c r="C23" s="12"/>
      <c r="D23" s="12"/>
      <c r="E23" s="12"/>
    </row>
    <row r="24" spans="1:5" ht="15">
      <c r="A24" s="18"/>
      <c r="B24" s="18" t="s">
        <v>26</v>
      </c>
      <c r="C24" s="18"/>
      <c r="D24" s="18"/>
      <c r="E24" s="18">
        <f>E21+E22+E20+E23</f>
        <v>10076.880000000001</v>
      </c>
    </row>
    <row r="25" spans="1:5" ht="15">
      <c r="A25" s="21"/>
      <c r="B25" s="21"/>
      <c r="C25" s="21"/>
      <c r="D25" s="21"/>
      <c r="E25" s="21"/>
    </row>
    <row r="26" spans="1:5" ht="18">
      <c r="A26" s="62" t="s">
        <v>38</v>
      </c>
      <c r="B26" s="62"/>
      <c r="C26" s="62"/>
      <c r="D26" s="62"/>
      <c r="E26" s="62"/>
    </row>
    <row r="27" spans="1:5" ht="15.75">
      <c r="A27" s="10" t="s">
        <v>1</v>
      </c>
      <c r="B27" s="11" t="s">
        <v>18</v>
      </c>
      <c r="C27" s="11" t="s">
        <v>2</v>
      </c>
      <c r="D27" s="11" t="s">
        <v>19</v>
      </c>
      <c r="E27" s="11" t="s">
        <v>20</v>
      </c>
    </row>
    <row r="28" spans="1:5" ht="69.75" customHeight="1">
      <c r="A28" s="12">
        <v>1</v>
      </c>
      <c r="B28" s="17" t="s">
        <v>39</v>
      </c>
      <c r="C28" s="19" t="s">
        <v>22</v>
      </c>
      <c r="D28" s="19" t="s">
        <v>40</v>
      </c>
      <c r="E28" s="19">
        <v>2693.6</v>
      </c>
    </row>
    <row r="29" spans="1:5" ht="58.5" customHeight="1">
      <c r="A29" s="12">
        <v>2</v>
      </c>
      <c r="B29" s="17" t="s">
        <v>41</v>
      </c>
      <c r="C29" s="12" t="s">
        <v>22</v>
      </c>
      <c r="D29" s="20" t="s">
        <v>42</v>
      </c>
      <c r="E29" s="19">
        <v>2641.6</v>
      </c>
    </row>
    <row r="30" spans="1:5" ht="55.5" customHeight="1">
      <c r="A30" s="12">
        <v>3</v>
      </c>
      <c r="B30" s="17" t="s">
        <v>41</v>
      </c>
      <c r="C30" s="14" t="s">
        <v>22</v>
      </c>
      <c r="D30" s="17" t="s">
        <v>43</v>
      </c>
      <c r="E30" s="17">
        <v>2173.6</v>
      </c>
    </row>
    <row r="31" spans="1:5" ht="28.5">
      <c r="A31" s="12">
        <v>4</v>
      </c>
      <c r="B31" s="13" t="s">
        <v>44</v>
      </c>
      <c r="C31" s="12" t="s">
        <v>22</v>
      </c>
      <c r="D31" s="12"/>
      <c r="E31" s="12">
        <v>7138.08</v>
      </c>
    </row>
    <row r="32" spans="1:5" ht="15">
      <c r="A32" s="18"/>
      <c r="B32" s="18" t="s">
        <v>26</v>
      </c>
      <c r="C32" s="18"/>
      <c r="D32" s="18"/>
      <c r="E32" s="18">
        <f>E29+E30+E28+E31</f>
        <v>14646.88</v>
      </c>
    </row>
    <row r="33" spans="1:5" ht="15">
      <c r="A33" s="21"/>
      <c r="B33" s="21"/>
      <c r="C33" s="21"/>
      <c r="D33" s="21"/>
      <c r="E33" s="21"/>
    </row>
    <row r="34" spans="1:5" ht="18">
      <c r="A34" s="63" t="s">
        <v>45</v>
      </c>
      <c r="B34" s="63"/>
      <c r="C34" s="63"/>
      <c r="D34" s="63"/>
      <c r="E34" s="63"/>
    </row>
    <row r="35" spans="1:5" ht="15.75">
      <c r="A35" s="10" t="s">
        <v>1</v>
      </c>
      <c r="B35" s="11" t="s">
        <v>18</v>
      </c>
      <c r="C35" s="11" t="s">
        <v>2</v>
      </c>
      <c r="D35" s="11" t="s">
        <v>19</v>
      </c>
      <c r="E35" s="11" t="s">
        <v>20</v>
      </c>
    </row>
    <row r="36" spans="1:5" ht="14.25">
      <c r="A36" s="12">
        <v>1</v>
      </c>
      <c r="B36" s="15" t="s">
        <v>46</v>
      </c>
      <c r="C36" s="12" t="s">
        <v>22</v>
      </c>
      <c r="D36" s="12"/>
      <c r="E36" s="12">
        <v>13177.95</v>
      </c>
    </row>
    <row r="37" spans="1:5" ht="57">
      <c r="A37" s="12">
        <v>2</v>
      </c>
      <c r="B37" s="13" t="s">
        <v>41</v>
      </c>
      <c r="C37" s="12" t="s">
        <v>22</v>
      </c>
      <c r="D37" s="12" t="s">
        <v>47</v>
      </c>
      <c r="E37" s="12">
        <v>1591.2</v>
      </c>
    </row>
    <row r="38" spans="1:5" ht="56.25" customHeight="1">
      <c r="A38" s="12">
        <v>3</v>
      </c>
      <c r="B38" s="17" t="s">
        <v>41</v>
      </c>
      <c r="C38" s="14" t="s">
        <v>22</v>
      </c>
      <c r="D38" s="17" t="s">
        <v>48</v>
      </c>
      <c r="E38" s="17">
        <v>1591.2</v>
      </c>
    </row>
    <row r="39" spans="1:5" ht="43.5" customHeight="1">
      <c r="A39" s="12">
        <v>4</v>
      </c>
      <c r="B39" s="17" t="s">
        <v>49</v>
      </c>
      <c r="C39" s="17" t="s">
        <v>22</v>
      </c>
      <c r="D39" s="17" t="s">
        <v>50</v>
      </c>
      <c r="E39" s="17">
        <v>2111.2</v>
      </c>
    </row>
    <row r="40" spans="1:5" ht="56.25" customHeight="1">
      <c r="A40" s="12">
        <v>5</v>
      </c>
      <c r="B40" s="17" t="s">
        <v>41</v>
      </c>
      <c r="C40" s="17" t="s">
        <v>22</v>
      </c>
      <c r="D40" s="17" t="s">
        <v>51</v>
      </c>
      <c r="E40" s="17">
        <v>1591.2</v>
      </c>
    </row>
    <row r="41" spans="1:5" ht="59.25" customHeight="1">
      <c r="A41" s="12">
        <v>6</v>
      </c>
      <c r="B41" s="17" t="s">
        <v>41</v>
      </c>
      <c r="C41" s="17" t="s">
        <v>22</v>
      </c>
      <c r="D41" s="17" t="s">
        <v>52</v>
      </c>
      <c r="E41" s="17">
        <v>1591.2</v>
      </c>
    </row>
    <row r="42" spans="1:5" ht="15">
      <c r="A42" s="18"/>
      <c r="B42" s="18" t="s">
        <v>26</v>
      </c>
      <c r="C42" s="18"/>
      <c r="D42" s="18"/>
      <c r="E42" s="18">
        <f>SUM(E36:E41)</f>
        <v>21653.950000000004</v>
      </c>
    </row>
    <row r="43" spans="1:5" ht="15">
      <c r="A43" s="21"/>
      <c r="B43" s="21"/>
      <c r="C43" s="21"/>
      <c r="D43" s="21"/>
      <c r="E43" s="21"/>
    </row>
    <row r="44" spans="1:5" ht="18">
      <c r="A44" s="63" t="s">
        <v>53</v>
      </c>
      <c r="B44" s="63"/>
      <c r="C44" s="63"/>
      <c r="D44" s="63"/>
      <c r="E44" s="63"/>
    </row>
    <row r="45" spans="1:5" ht="15.75">
      <c r="A45" s="10" t="s">
        <v>1</v>
      </c>
      <c r="B45" s="11" t="s">
        <v>18</v>
      </c>
      <c r="C45" s="11" t="s">
        <v>2</v>
      </c>
      <c r="D45" s="11" t="s">
        <v>19</v>
      </c>
      <c r="E45" s="11" t="s">
        <v>20</v>
      </c>
    </row>
    <row r="46" spans="1:5" ht="21" customHeight="1">
      <c r="A46" s="12">
        <v>1</v>
      </c>
      <c r="B46" s="17"/>
      <c r="C46" s="14" t="s">
        <v>22</v>
      </c>
      <c r="D46" s="14"/>
      <c r="E46" s="14"/>
    </row>
    <row r="47" spans="1:5" ht="14.25">
      <c r="A47" s="12">
        <v>2</v>
      </c>
      <c r="B47" s="13"/>
      <c r="C47" s="12" t="s">
        <v>22</v>
      </c>
      <c r="D47" s="12"/>
      <c r="E47" s="12"/>
    </row>
    <row r="48" spans="1:5" ht="14.25">
      <c r="A48" s="12">
        <v>3</v>
      </c>
      <c r="B48" s="17"/>
      <c r="C48" s="14"/>
      <c r="D48" s="17"/>
      <c r="E48" s="17"/>
    </row>
    <row r="49" spans="1:5" ht="14.25">
      <c r="A49" s="12">
        <v>4</v>
      </c>
      <c r="B49" s="17"/>
      <c r="C49" s="17"/>
      <c r="D49" s="17"/>
      <c r="E49" s="17"/>
    </row>
    <row r="50" spans="1:5" ht="15">
      <c r="A50" s="18"/>
      <c r="B50" s="18" t="s">
        <v>26</v>
      </c>
      <c r="C50" s="18"/>
      <c r="D50" s="18"/>
      <c r="E50" s="18">
        <f>E47+E48+E46+E49</f>
        <v>0</v>
      </c>
    </row>
    <row r="51" spans="1:5" ht="15">
      <c r="A51" s="21"/>
      <c r="B51" s="21"/>
      <c r="C51" s="21"/>
      <c r="D51" s="21"/>
      <c r="E51" s="21"/>
    </row>
    <row r="52" spans="1:5" ht="18">
      <c r="A52" s="62" t="s">
        <v>54</v>
      </c>
      <c r="B52" s="62"/>
      <c r="C52" s="62"/>
      <c r="D52" s="62"/>
      <c r="E52" s="62"/>
    </row>
    <row r="53" spans="1:5" ht="15.75">
      <c r="A53" s="10" t="s">
        <v>1</v>
      </c>
      <c r="B53" s="11"/>
      <c r="C53" s="11" t="s">
        <v>2</v>
      </c>
      <c r="D53" s="11" t="s">
        <v>19</v>
      </c>
      <c r="E53" s="11" t="s">
        <v>20</v>
      </c>
    </row>
    <row r="54" spans="1:5" ht="21" customHeight="1">
      <c r="A54" s="12">
        <v>1</v>
      </c>
      <c r="B54" s="22"/>
      <c r="C54" s="14" t="s">
        <v>22</v>
      </c>
      <c r="D54" s="12"/>
      <c r="E54" s="12"/>
    </row>
    <row r="55" spans="1:5" ht="14.25">
      <c r="A55" s="12">
        <v>2</v>
      </c>
      <c r="B55" s="13" t="s">
        <v>55</v>
      </c>
      <c r="C55" s="14" t="s">
        <v>22</v>
      </c>
      <c r="D55" s="14" t="s">
        <v>56</v>
      </c>
      <c r="E55" s="14">
        <f>120737.16</f>
        <v>120737.16</v>
      </c>
    </row>
    <row r="56" spans="1:5" ht="42.75">
      <c r="A56" s="12">
        <v>3</v>
      </c>
      <c r="B56" s="17" t="s">
        <v>57</v>
      </c>
      <c r="C56" s="14" t="s">
        <v>22</v>
      </c>
      <c r="D56" s="17"/>
      <c r="E56" s="17">
        <f>40778.91</f>
        <v>40778.91</v>
      </c>
    </row>
    <row r="57" spans="1:5" ht="14.25">
      <c r="A57" s="12">
        <v>4</v>
      </c>
      <c r="B57" s="17" t="s">
        <v>58</v>
      </c>
      <c r="C57" s="17" t="s">
        <v>22</v>
      </c>
      <c r="D57" s="17" t="s">
        <v>59</v>
      </c>
      <c r="E57" s="17">
        <v>3038.16</v>
      </c>
    </row>
    <row r="58" spans="1:5" ht="24.75" customHeight="1">
      <c r="A58" s="12">
        <v>5</v>
      </c>
      <c r="B58" s="23" t="s">
        <v>60</v>
      </c>
      <c r="C58" s="17" t="s">
        <v>22</v>
      </c>
      <c r="D58" s="17" t="s">
        <v>61</v>
      </c>
      <c r="E58" s="17">
        <v>2009.72</v>
      </c>
    </row>
    <row r="59" spans="1:5" ht="15">
      <c r="A59" s="18"/>
      <c r="B59" s="18" t="s">
        <v>26</v>
      </c>
      <c r="C59" s="18"/>
      <c r="D59" s="18"/>
      <c r="E59" s="18">
        <f>SUM(E54:E58)</f>
        <v>166563.95</v>
      </c>
    </row>
    <row r="60" spans="1:5" ht="15">
      <c r="A60" s="21"/>
      <c r="B60" s="21"/>
      <c r="C60" s="21"/>
      <c r="D60" s="21"/>
      <c r="E60" s="21"/>
    </row>
    <row r="61" spans="1:5" ht="18">
      <c r="A61" s="64" t="s">
        <v>62</v>
      </c>
      <c r="B61" s="64"/>
      <c r="C61" s="64"/>
      <c r="D61" s="64"/>
      <c r="E61" s="64"/>
    </row>
    <row r="62" spans="1:5" ht="15.75">
      <c r="A62" s="10" t="s">
        <v>1</v>
      </c>
      <c r="B62" s="11" t="s">
        <v>18</v>
      </c>
      <c r="C62" s="11" t="s">
        <v>2</v>
      </c>
      <c r="D62" s="11" t="s">
        <v>19</v>
      </c>
      <c r="E62" s="11" t="s">
        <v>20</v>
      </c>
    </row>
    <row r="63" spans="1:5" ht="28.5">
      <c r="A63" s="12">
        <v>1</v>
      </c>
      <c r="B63" s="15" t="s">
        <v>63</v>
      </c>
      <c r="C63" s="12" t="s">
        <v>22</v>
      </c>
      <c r="D63" s="12" t="s">
        <v>64</v>
      </c>
      <c r="E63" s="12">
        <v>15666.17</v>
      </c>
    </row>
    <row r="64" spans="1:5" ht="28.5">
      <c r="A64" s="12">
        <v>2</v>
      </c>
      <c r="B64" s="17" t="s">
        <v>65</v>
      </c>
      <c r="C64" s="14" t="s">
        <v>22</v>
      </c>
      <c r="D64" s="17" t="s">
        <v>66</v>
      </c>
      <c r="E64" s="17">
        <v>3921.45</v>
      </c>
    </row>
    <row r="65" spans="1:5" ht="14.25">
      <c r="A65" s="12">
        <v>3</v>
      </c>
      <c r="B65" s="13"/>
      <c r="C65" s="12" t="s">
        <v>22</v>
      </c>
      <c r="D65" s="24"/>
      <c r="E65" s="12"/>
    </row>
    <row r="66" spans="1:5" ht="14.25">
      <c r="A66" s="12"/>
      <c r="B66" s="13"/>
      <c r="C66" s="14" t="s">
        <v>22</v>
      </c>
      <c r="D66" s="14"/>
      <c r="E66" s="14"/>
    </row>
    <row r="67" spans="1:5" ht="14.25">
      <c r="A67" s="12"/>
      <c r="B67" s="13"/>
      <c r="C67" s="14" t="s">
        <v>22</v>
      </c>
      <c r="D67" s="15"/>
      <c r="E67" s="12"/>
    </row>
    <row r="68" spans="1:5" ht="14.25">
      <c r="A68" s="12"/>
      <c r="B68" s="13"/>
      <c r="C68" s="14" t="s">
        <v>22</v>
      </c>
      <c r="D68" s="15"/>
      <c r="E68" s="12"/>
    </row>
    <row r="69" spans="1:5" ht="14.25">
      <c r="A69" s="12"/>
      <c r="B69" s="13"/>
      <c r="C69" s="12"/>
      <c r="D69" s="24"/>
      <c r="E69" s="12"/>
    </row>
    <row r="70" spans="1:5" ht="14.25">
      <c r="A70" s="12"/>
      <c r="B70" s="17"/>
      <c r="C70" s="17"/>
      <c r="D70" s="17"/>
      <c r="E70" s="17"/>
    </row>
    <row r="71" spans="1:5" ht="15">
      <c r="A71" s="18"/>
      <c r="B71" s="18" t="s">
        <v>26</v>
      </c>
      <c r="C71" s="18"/>
      <c r="D71" s="18"/>
      <c r="E71" s="18">
        <f>E64+E65+E63+E70+E66+E67+E68+E69</f>
        <v>19587.62</v>
      </c>
    </row>
    <row r="72" spans="1:5" ht="18">
      <c r="A72" s="65"/>
      <c r="B72" s="65"/>
      <c r="C72" s="65"/>
      <c r="D72" s="65"/>
      <c r="E72" s="65"/>
    </row>
    <row r="73" spans="1:5" ht="18">
      <c r="A73" s="64" t="s">
        <v>67</v>
      </c>
      <c r="B73" s="64"/>
      <c r="C73" s="64"/>
      <c r="D73" s="64"/>
      <c r="E73" s="64"/>
    </row>
    <row r="74" spans="1:5" ht="15.75">
      <c r="A74" s="10" t="s">
        <v>1</v>
      </c>
      <c r="B74" s="11" t="s">
        <v>18</v>
      </c>
      <c r="C74" s="11" t="s">
        <v>2</v>
      </c>
      <c r="D74" s="11" t="s">
        <v>19</v>
      </c>
      <c r="E74" s="11" t="s">
        <v>20</v>
      </c>
    </row>
    <row r="75" spans="1:5" ht="14.25">
      <c r="A75" s="12">
        <v>1</v>
      </c>
      <c r="B75" s="15"/>
      <c r="C75" s="12" t="s">
        <v>22</v>
      </c>
      <c r="D75" s="12"/>
      <c r="E75" s="12"/>
    </row>
    <row r="76" spans="1:5" ht="14.25">
      <c r="A76" s="12">
        <v>2</v>
      </c>
      <c r="B76" s="15"/>
      <c r="C76" s="14" t="s">
        <v>22</v>
      </c>
      <c r="D76" s="17"/>
      <c r="E76" s="17"/>
    </row>
    <row r="77" spans="1:5" ht="14.25">
      <c r="A77" s="12">
        <v>3</v>
      </c>
      <c r="B77" s="17"/>
      <c r="C77" s="14"/>
      <c r="D77" s="17"/>
      <c r="E77" s="17"/>
    </row>
    <row r="78" spans="1:5" ht="14.25">
      <c r="A78" s="12">
        <v>4</v>
      </c>
      <c r="B78" s="17"/>
      <c r="C78" s="17"/>
      <c r="D78" s="17"/>
      <c r="E78" s="17"/>
    </row>
    <row r="79" spans="1:5" ht="15">
      <c r="A79" s="18"/>
      <c r="B79" s="18" t="s">
        <v>26</v>
      </c>
      <c r="C79" s="18"/>
      <c r="D79" s="18"/>
      <c r="E79" s="18">
        <f>E76+E77+E75+E78</f>
        <v>0</v>
      </c>
    </row>
    <row r="80" spans="1:5" ht="15">
      <c r="A80" s="21"/>
      <c r="B80" s="21"/>
      <c r="C80" s="21"/>
      <c r="D80" s="21"/>
      <c r="E80" s="21"/>
    </row>
    <row r="81" spans="1:5" ht="18">
      <c r="A81" s="63" t="s">
        <v>68</v>
      </c>
      <c r="B81" s="63"/>
      <c r="C81" s="63"/>
      <c r="D81" s="63"/>
      <c r="E81" s="63"/>
    </row>
    <row r="82" spans="1:5" ht="15.75">
      <c r="A82" s="10" t="s">
        <v>1</v>
      </c>
      <c r="B82" s="11" t="s">
        <v>18</v>
      </c>
      <c r="C82" s="11" t="s">
        <v>2</v>
      </c>
      <c r="D82" s="11" t="s">
        <v>19</v>
      </c>
      <c r="E82" s="11" t="s">
        <v>20</v>
      </c>
    </row>
    <row r="83" spans="1:5" ht="36.75" customHeight="1">
      <c r="A83" s="12">
        <v>1</v>
      </c>
      <c r="B83" s="13" t="s">
        <v>69</v>
      </c>
      <c r="C83" s="14" t="s">
        <v>22</v>
      </c>
      <c r="D83" s="12" t="s">
        <v>70</v>
      </c>
      <c r="E83" s="12">
        <v>5724.55</v>
      </c>
    </row>
    <row r="84" spans="1:5" ht="15.75" customHeight="1">
      <c r="A84" s="12">
        <v>2</v>
      </c>
      <c r="B84" s="22"/>
      <c r="C84" s="14" t="s">
        <v>22</v>
      </c>
      <c r="D84" s="12"/>
      <c r="E84" s="12"/>
    </row>
    <row r="85" spans="1:5" ht="14.25">
      <c r="A85" s="12"/>
      <c r="B85" s="13"/>
      <c r="C85" s="14"/>
      <c r="D85" s="12"/>
      <c r="E85" s="12"/>
    </row>
    <row r="86" spans="1:5" ht="15">
      <c r="A86" s="18"/>
      <c r="B86" s="18" t="s">
        <v>26</v>
      </c>
      <c r="C86" s="18"/>
      <c r="D86" s="18"/>
      <c r="E86" s="18">
        <f>E83+E84+E85</f>
        <v>5724.55</v>
      </c>
    </row>
    <row r="87" spans="1:5" ht="12.75">
      <c r="A87" s="8"/>
      <c r="B87" s="8"/>
      <c r="C87" s="8"/>
      <c r="D87" s="8"/>
      <c r="E87" s="8"/>
    </row>
    <row r="88" spans="1:5" ht="18">
      <c r="A88" s="63" t="s">
        <v>71</v>
      </c>
      <c r="B88" s="63"/>
      <c r="C88" s="63"/>
      <c r="D88" s="63"/>
      <c r="E88" s="63"/>
    </row>
    <row r="89" spans="1:5" ht="15.75">
      <c r="A89" s="10" t="s">
        <v>1</v>
      </c>
      <c r="B89" s="11" t="s">
        <v>18</v>
      </c>
      <c r="C89" s="11" t="s">
        <v>2</v>
      </c>
      <c r="D89" s="11" t="s">
        <v>19</v>
      </c>
      <c r="E89" s="11" t="s">
        <v>20</v>
      </c>
    </row>
    <row r="90" spans="1:5" ht="46.5" customHeight="1">
      <c r="A90" s="12">
        <v>1</v>
      </c>
      <c r="B90" s="13" t="s">
        <v>72</v>
      </c>
      <c r="C90" s="14" t="s">
        <v>22</v>
      </c>
      <c r="D90" s="12" t="s">
        <v>73</v>
      </c>
      <c r="E90" s="12">
        <f>9637.82</f>
        <v>9637.82</v>
      </c>
    </row>
    <row r="91" spans="1:5" ht="42.75">
      <c r="A91" s="12">
        <v>2</v>
      </c>
      <c r="B91" s="22" t="s">
        <v>74</v>
      </c>
      <c r="C91" s="14" t="s">
        <v>22</v>
      </c>
      <c r="D91" s="12" t="s">
        <v>75</v>
      </c>
      <c r="E91" s="12">
        <v>3660.8</v>
      </c>
    </row>
    <row r="92" spans="1:5" ht="42.75">
      <c r="A92" s="12">
        <v>3</v>
      </c>
      <c r="B92" s="22" t="s">
        <v>74</v>
      </c>
      <c r="C92" s="14" t="s">
        <v>22</v>
      </c>
      <c r="D92" s="13" t="s">
        <v>76</v>
      </c>
      <c r="E92" s="12">
        <v>10587.2</v>
      </c>
    </row>
    <row r="93" spans="1:5" ht="42.75">
      <c r="A93" s="12">
        <v>4</v>
      </c>
      <c r="B93" s="22" t="s">
        <v>77</v>
      </c>
      <c r="C93" s="14" t="s">
        <v>22</v>
      </c>
      <c r="D93" s="13" t="s">
        <v>78</v>
      </c>
      <c r="E93" s="12">
        <v>2050.4</v>
      </c>
    </row>
    <row r="94" spans="1:5" ht="15">
      <c r="A94" s="18"/>
      <c r="B94" s="18" t="s">
        <v>26</v>
      </c>
      <c r="C94" s="18"/>
      <c r="D94" s="18"/>
      <c r="E94" s="18">
        <f>E90+E91+E92+E93</f>
        <v>25936.22</v>
      </c>
    </row>
    <row r="95" spans="1:5" ht="12.75">
      <c r="A95" s="8"/>
      <c r="B95" s="8"/>
      <c r="C95" s="8"/>
      <c r="D95" s="8"/>
      <c r="E95" s="8"/>
    </row>
    <row r="96" spans="1:5" ht="18">
      <c r="A96" s="63" t="s">
        <v>79</v>
      </c>
      <c r="B96" s="63"/>
      <c r="C96" s="63"/>
      <c r="D96" s="63"/>
      <c r="E96" s="63"/>
    </row>
    <row r="97" spans="1:5" ht="15.75">
      <c r="A97" s="10" t="s">
        <v>1</v>
      </c>
      <c r="B97" s="11" t="s">
        <v>18</v>
      </c>
      <c r="C97" s="11" t="s">
        <v>2</v>
      </c>
      <c r="D97" s="11" t="s">
        <v>19</v>
      </c>
      <c r="E97" s="11" t="s">
        <v>20</v>
      </c>
    </row>
    <row r="98" spans="1:5" ht="42.75">
      <c r="A98" s="12">
        <v>1</v>
      </c>
      <c r="B98" s="22" t="s">
        <v>74</v>
      </c>
      <c r="C98" s="14" t="s">
        <v>22</v>
      </c>
      <c r="D98" s="12" t="s">
        <v>80</v>
      </c>
      <c r="E98" s="12">
        <v>967.2</v>
      </c>
    </row>
    <row r="99" spans="1:5" ht="57">
      <c r="A99" s="12">
        <v>2</v>
      </c>
      <c r="B99" s="22" t="s">
        <v>81</v>
      </c>
      <c r="C99" s="14" t="s">
        <v>22</v>
      </c>
      <c r="D99" s="12"/>
      <c r="E99" s="12">
        <v>120386.66</v>
      </c>
    </row>
    <row r="100" spans="1:5" ht="14.25">
      <c r="A100" s="12"/>
      <c r="B100" s="13"/>
      <c r="C100" s="14"/>
      <c r="D100" s="12"/>
      <c r="E100" s="12"/>
    </row>
    <row r="101" spans="1:5" ht="15">
      <c r="A101" s="18"/>
      <c r="B101" s="18" t="s">
        <v>26</v>
      </c>
      <c r="C101" s="18"/>
      <c r="D101" s="18"/>
      <c r="E101" s="18">
        <f>E98+E99+E100</f>
        <v>121353.86</v>
      </c>
    </row>
    <row r="102" spans="1:5" ht="12.75">
      <c r="A102" s="8"/>
      <c r="B102" s="8"/>
      <c r="C102" s="8"/>
      <c r="D102" s="8"/>
      <c r="E102" s="8"/>
    </row>
    <row r="103" spans="1:5" ht="15">
      <c r="A103" s="25"/>
      <c r="B103" s="25"/>
      <c r="C103" s="25"/>
      <c r="D103" s="25"/>
      <c r="E103" s="25"/>
    </row>
    <row r="104" spans="1:5" ht="15">
      <c r="A104" s="26"/>
      <c r="B104" s="26" t="s">
        <v>82</v>
      </c>
      <c r="C104" s="26"/>
      <c r="D104" s="26"/>
      <c r="E104" s="26">
        <f>E8+E16+E24+E32+E42+E50+E59+E71+E79+E86+E94+E101</f>
        <v>444189.32999999996</v>
      </c>
    </row>
  </sheetData>
  <sheetProtection selectLockedCells="1" selectUnlockedCells="1"/>
  <mergeCells count="13">
    <mergeCell ref="A96:E96"/>
    <mergeCell ref="A52:E52"/>
    <mergeCell ref="A61:E61"/>
    <mergeCell ref="A72:E72"/>
    <mergeCell ref="A73:E73"/>
    <mergeCell ref="A81:E81"/>
    <mergeCell ref="A88:E88"/>
    <mergeCell ref="A1:E1"/>
    <mergeCell ref="A10:E10"/>
    <mergeCell ref="A18:E18"/>
    <mergeCell ref="A26:E26"/>
    <mergeCell ref="A34:E34"/>
    <mergeCell ref="A44:E4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zoomScale="80" zoomScaleNormal="80" zoomScalePageLayoutView="0" workbookViewId="0" topLeftCell="A82">
      <selection activeCell="E104" sqref="E104"/>
    </sheetView>
  </sheetViews>
  <sheetFormatPr defaultColWidth="11.57421875" defaultRowHeight="12.75"/>
  <cols>
    <col min="1" max="1" width="9.57421875" style="0" customWidth="1"/>
    <col min="2" max="2" width="42.28125" style="27" customWidth="1"/>
    <col min="3" max="3" width="29.00390625" style="0" customWidth="1"/>
    <col min="4" max="4" width="45.00390625" style="0" customWidth="1"/>
    <col min="5" max="5" width="16.8515625" style="0" customWidth="1"/>
  </cols>
  <sheetData>
    <row r="1" spans="1:5" ht="18">
      <c r="A1" s="63" t="s">
        <v>83</v>
      </c>
      <c r="B1" s="63"/>
      <c r="C1" s="63"/>
      <c r="D1" s="63"/>
      <c r="E1" s="63"/>
    </row>
    <row r="2" spans="1:5" ht="15.75">
      <c r="A2" s="10" t="s">
        <v>1</v>
      </c>
      <c r="B2" s="28" t="s">
        <v>18</v>
      </c>
      <c r="C2" s="11" t="s">
        <v>2</v>
      </c>
      <c r="D2" s="11" t="s">
        <v>19</v>
      </c>
      <c r="E2" s="11" t="s">
        <v>20</v>
      </c>
    </row>
    <row r="3" spans="1:5" ht="14.25">
      <c r="A3" s="12">
        <v>1</v>
      </c>
      <c r="B3" s="13" t="s">
        <v>84</v>
      </c>
      <c r="C3" s="12" t="s">
        <v>22</v>
      </c>
      <c r="D3" s="12"/>
      <c r="E3" s="12">
        <f>3162.52</f>
        <v>3162.52</v>
      </c>
    </row>
    <row r="4" spans="1:5" ht="14.25">
      <c r="A4" s="12">
        <v>2</v>
      </c>
      <c r="B4" s="13" t="s">
        <v>85</v>
      </c>
      <c r="C4" s="14" t="s">
        <v>22</v>
      </c>
      <c r="D4" s="14" t="s">
        <v>86</v>
      </c>
      <c r="E4" s="14">
        <f>407.19</f>
        <v>407.19</v>
      </c>
    </row>
    <row r="5" spans="1:5" ht="14.25">
      <c r="A5" s="12">
        <v>3</v>
      </c>
      <c r="B5" s="17" t="s">
        <v>87</v>
      </c>
      <c r="C5" s="14" t="s">
        <v>22</v>
      </c>
      <c r="D5" s="14" t="s">
        <v>88</v>
      </c>
      <c r="E5" s="14">
        <f>1824.44</f>
        <v>1824.44</v>
      </c>
    </row>
    <row r="6" spans="1:5" ht="14.25">
      <c r="A6" s="12">
        <v>4</v>
      </c>
      <c r="B6" s="13" t="s">
        <v>89</v>
      </c>
      <c r="C6" s="14" t="s">
        <v>22</v>
      </c>
      <c r="D6" s="12"/>
      <c r="E6" s="12">
        <f>228.06</f>
        <v>228.06</v>
      </c>
    </row>
    <row r="7" spans="1:5" ht="14.25">
      <c r="A7" s="12">
        <v>5</v>
      </c>
      <c r="B7" s="13"/>
      <c r="C7" s="14" t="s">
        <v>22</v>
      </c>
      <c r="D7" s="13"/>
      <c r="E7" s="12"/>
    </row>
    <row r="8" spans="1:5" ht="15">
      <c r="A8" s="18"/>
      <c r="B8" s="29" t="s">
        <v>26</v>
      </c>
      <c r="C8" s="18"/>
      <c r="D8" s="18"/>
      <c r="E8" s="18">
        <f>SUM(E3:E7)</f>
        <v>5622.21</v>
      </c>
    </row>
    <row r="9" spans="1:5" s="32" customFormat="1" ht="15">
      <c r="A9" s="30"/>
      <c r="B9" s="31"/>
      <c r="C9" s="30"/>
      <c r="D9" s="30"/>
      <c r="E9" s="30"/>
    </row>
    <row r="10" spans="1:5" ht="18">
      <c r="A10" s="63" t="s">
        <v>90</v>
      </c>
      <c r="B10" s="63"/>
      <c r="C10" s="63"/>
      <c r="D10" s="63"/>
      <c r="E10" s="63"/>
    </row>
    <row r="11" spans="1:5" ht="15.75">
      <c r="A11" s="10" t="s">
        <v>1</v>
      </c>
      <c r="B11" s="28" t="s">
        <v>18</v>
      </c>
      <c r="C11" s="11" t="s">
        <v>2</v>
      </c>
      <c r="D11" s="11" t="s">
        <v>19</v>
      </c>
      <c r="E11" s="11" t="s">
        <v>20</v>
      </c>
    </row>
    <row r="12" spans="1:5" ht="14.25">
      <c r="A12" s="12">
        <v>2</v>
      </c>
      <c r="B12" s="13" t="s">
        <v>89</v>
      </c>
      <c r="C12" s="14" t="s">
        <v>22</v>
      </c>
      <c r="D12" s="14"/>
      <c r="E12" s="14">
        <f>228.06</f>
        <v>228.06</v>
      </c>
    </row>
    <row r="13" spans="1:5" ht="14.25">
      <c r="A13" s="12">
        <v>3</v>
      </c>
      <c r="B13" s="13" t="s">
        <v>87</v>
      </c>
      <c r="C13" s="12" t="s">
        <v>22</v>
      </c>
      <c r="D13" s="12" t="s">
        <v>88</v>
      </c>
      <c r="E13" s="12">
        <f>1824.44</f>
        <v>1824.44</v>
      </c>
    </row>
    <row r="14" spans="1:5" ht="28.5">
      <c r="A14" s="12">
        <v>4</v>
      </c>
      <c r="B14" s="13" t="s">
        <v>91</v>
      </c>
      <c r="C14" s="14" t="s">
        <v>22</v>
      </c>
      <c r="D14" s="14"/>
      <c r="E14" s="14">
        <f>3582.54</f>
        <v>3582.54</v>
      </c>
    </row>
    <row r="15" spans="1:5" ht="15">
      <c r="A15" s="18"/>
      <c r="B15" s="29" t="s">
        <v>26</v>
      </c>
      <c r="C15" s="18"/>
      <c r="D15" s="18"/>
      <c r="E15" s="18">
        <f>E12+E13+E14</f>
        <v>5635.04</v>
      </c>
    </row>
    <row r="16" spans="1:5" s="32" customFormat="1" ht="15">
      <c r="A16" s="30"/>
      <c r="B16" s="31"/>
      <c r="C16" s="30"/>
      <c r="D16" s="30"/>
      <c r="E16" s="30"/>
    </row>
    <row r="17" spans="1:5" ht="18">
      <c r="A17" s="62" t="s">
        <v>33</v>
      </c>
      <c r="B17" s="62"/>
      <c r="C17" s="62"/>
      <c r="D17" s="62"/>
      <c r="E17" s="62"/>
    </row>
    <row r="18" spans="1:5" ht="15.75">
      <c r="A18" s="10" t="s">
        <v>1</v>
      </c>
      <c r="B18" s="28" t="s">
        <v>18</v>
      </c>
      <c r="C18" s="11" t="s">
        <v>2</v>
      </c>
      <c r="D18" s="11" t="s">
        <v>19</v>
      </c>
      <c r="E18" s="11" t="s">
        <v>20</v>
      </c>
    </row>
    <row r="19" spans="1:5" ht="29.25">
      <c r="A19" s="33">
        <v>1</v>
      </c>
      <c r="B19" s="13" t="s">
        <v>92</v>
      </c>
      <c r="C19" s="12" t="s">
        <v>22</v>
      </c>
      <c r="D19" s="12" t="s">
        <v>93</v>
      </c>
      <c r="E19" s="12">
        <f>561.09</f>
        <v>561.09</v>
      </c>
    </row>
    <row r="20" spans="1:5" ht="15.75">
      <c r="A20" s="33">
        <v>2</v>
      </c>
      <c r="B20" s="13" t="s">
        <v>89</v>
      </c>
      <c r="C20" s="14" t="s">
        <v>22</v>
      </c>
      <c r="D20" s="14"/>
      <c r="E20" s="14">
        <f>228.06</f>
        <v>228.06</v>
      </c>
    </row>
    <row r="21" spans="1:5" ht="15.75">
      <c r="A21" s="33">
        <v>3</v>
      </c>
      <c r="B21" s="13" t="s">
        <v>87</v>
      </c>
      <c r="C21" s="14" t="s">
        <v>22</v>
      </c>
      <c r="D21" s="12" t="s">
        <v>88</v>
      </c>
      <c r="E21" s="12">
        <f>1824.44</f>
        <v>1824.44</v>
      </c>
    </row>
    <row r="22" spans="1:5" ht="15.75">
      <c r="A22" s="33">
        <v>4</v>
      </c>
      <c r="B22" s="13"/>
      <c r="C22" s="19"/>
      <c r="D22" s="19"/>
      <c r="E22" s="19"/>
    </row>
    <row r="23" spans="1:5" ht="15">
      <c r="A23" s="18"/>
      <c r="B23" s="29" t="s">
        <v>26</v>
      </c>
      <c r="C23" s="18"/>
      <c r="D23" s="18"/>
      <c r="E23" s="18">
        <f>E20+E21+E19+E22</f>
        <v>2613.59</v>
      </c>
    </row>
    <row r="24" spans="1:5" s="32" customFormat="1" ht="15">
      <c r="A24" s="30"/>
      <c r="B24" s="31"/>
      <c r="C24" s="30"/>
      <c r="D24" s="30"/>
      <c r="E24" s="30"/>
    </row>
    <row r="25" spans="1:5" ht="18">
      <c r="A25" s="62" t="s">
        <v>94</v>
      </c>
      <c r="B25" s="62"/>
      <c r="C25" s="62"/>
      <c r="D25" s="62"/>
      <c r="E25" s="62"/>
    </row>
    <row r="26" spans="1:5" ht="15.75">
      <c r="A26" s="10" t="s">
        <v>1</v>
      </c>
      <c r="B26" s="28" t="s">
        <v>18</v>
      </c>
      <c r="C26" s="11" t="s">
        <v>2</v>
      </c>
      <c r="D26" s="11" t="s">
        <v>19</v>
      </c>
      <c r="E26" s="11" t="s">
        <v>20</v>
      </c>
    </row>
    <row r="27" spans="1:5" ht="15">
      <c r="A27" s="34">
        <v>1</v>
      </c>
      <c r="B27" s="13" t="s">
        <v>89</v>
      </c>
      <c r="C27" s="12" t="s">
        <v>22</v>
      </c>
      <c r="D27" s="12"/>
      <c r="E27" s="14">
        <f>228.06</f>
        <v>228.06</v>
      </c>
    </row>
    <row r="28" spans="1:5" ht="15">
      <c r="A28" s="34">
        <v>2</v>
      </c>
      <c r="B28" s="13" t="s">
        <v>87</v>
      </c>
      <c r="C28" s="14" t="s">
        <v>22</v>
      </c>
      <c r="D28" s="12" t="s">
        <v>88</v>
      </c>
      <c r="E28" s="12">
        <f>1824.44</f>
        <v>1824.44</v>
      </c>
    </row>
    <row r="29" spans="1:5" ht="15">
      <c r="A29" s="34">
        <v>3</v>
      </c>
      <c r="B29" s="17"/>
      <c r="C29" s="14" t="s">
        <v>22</v>
      </c>
      <c r="D29" s="17"/>
      <c r="E29" s="14"/>
    </row>
    <row r="30" spans="1:5" ht="15">
      <c r="A30" s="18"/>
      <c r="B30" s="29" t="s">
        <v>26</v>
      </c>
      <c r="C30" s="18"/>
      <c r="D30" s="18"/>
      <c r="E30" s="18">
        <f>SUM(E27:E29)</f>
        <v>2052.5</v>
      </c>
    </row>
    <row r="31" spans="1:5" s="32" customFormat="1" ht="15">
      <c r="A31" s="30"/>
      <c r="B31" s="31"/>
      <c r="C31" s="30"/>
      <c r="D31" s="30"/>
      <c r="E31" s="30"/>
    </row>
    <row r="32" spans="1:5" ht="18">
      <c r="A32" s="62" t="s">
        <v>45</v>
      </c>
      <c r="B32" s="62"/>
      <c r="C32" s="62"/>
      <c r="D32" s="62"/>
      <c r="E32" s="62"/>
    </row>
    <row r="33" spans="1:5" ht="15.75">
      <c r="A33" s="10" t="s">
        <v>1</v>
      </c>
      <c r="B33" s="28" t="s">
        <v>18</v>
      </c>
      <c r="C33" s="11" t="s">
        <v>2</v>
      </c>
      <c r="D33" s="11" t="s">
        <v>19</v>
      </c>
      <c r="E33" s="11" t="s">
        <v>20</v>
      </c>
    </row>
    <row r="34" spans="1:5" ht="15">
      <c r="A34" s="35">
        <v>1</v>
      </c>
      <c r="B34" s="13" t="s">
        <v>89</v>
      </c>
      <c r="C34" s="14" t="s">
        <v>22</v>
      </c>
      <c r="D34" s="14"/>
      <c r="E34" s="14">
        <f>228.06</f>
        <v>228.06</v>
      </c>
    </row>
    <row r="35" spans="1:5" ht="15">
      <c r="A35" s="35">
        <v>2</v>
      </c>
      <c r="B35" s="13" t="s">
        <v>87</v>
      </c>
      <c r="C35" s="12" t="s">
        <v>22</v>
      </c>
      <c r="D35" s="12" t="s">
        <v>88</v>
      </c>
      <c r="E35" s="12">
        <f>1824.44</f>
        <v>1824.44</v>
      </c>
    </row>
    <row r="36" spans="1:5" ht="45.75" customHeight="1">
      <c r="A36" s="35">
        <v>3</v>
      </c>
      <c r="B36" s="17" t="s">
        <v>95</v>
      </c>
      <c r="C36" s="19" t="s">
        <v>22</v>
      </c>
      <c r="D36" s="19"/>
      <c r="E36" s="19">
        <v>923.5</v>
      </c>
    </row>
    <row r="37" spans="1:5" ht="21.75" customHeight="1">
      <c r="A37" s="35">
        <v>4</v>
      </c>
      <c r="B37" s="17" t="s">
        <v>96</v>
      </c>
      <c r="C37" s="12" t="s">
        <v>22</v>
      </c>
      <c r="D37" s="20" t="s">
        <v>97</v>
      </c>
      <c r="E37" s="19">
        <v>1674.41</v>
      </c>
    </row>
    <row r="38" spans="1:5" ht="15">
      <c r="A38" s="18"/>
      <c r="B38" s="29" t="s">
        <v>26</v>
      </c>
      <c r="C38" s="18"/>
      <c r="D38" s="18"/>
      <c r="E38" s="18">
        <f>E34+E35+E36+E37</f>
        <v>4650.41</v>
      </c>
    </row>
    <row r="39" spans="1:5" s="32" customFormat="1" ht="15">
      <c r="A39" s="30"/>
      <c r="B39" s="31"/>
      <c r="C39" s="30"/>
      <c r="D39" s="30"/>
      <c r="E39" s="30"/>
    </row>
    <row r="40" spans="1:5" ht="18">
      <c r="A40" s="62" t="s">
        <v>98</v>
      </c>
      <c r="B40" s="62"/>
      <c r="C40" s="62"/>
      <c r="D40" s="62"/>
      <c r="E40" s="62"/>
    </row>
    <row r="41" spans="1:5" ht="15.75">
      <c r="A41" s="10" t="s">
        <v>1</v>
      </c>
      <c r="B41" s="28" t="s">
        <v>18</v>
      </c>
      <c r="C41" s="11" t="s">
        <v>2</v>
      </c>
      <c r="D41" s="11" t="s">
        <v>19</v>
      </c>
      <c r="E41" s="11" t="s">
        <v>20</v>
      </c>
    </row>
    <row r="42" spans="1:5" ht="14.25">
      <c r="A42" s="12">
        <v>1</v>
      </c>
      <c r="B42" s="13" t="s">
        <v>89</v>
      </c>
      <c r="C42" s="14" t="s">
        <v>22</v>
      </c>
      <c r="D42" s="14"/>
      <c r="E42" s="14">
        <f>228.06</f>
        <v>228.06</v>
      </c>
    </row>
    <row r="43" spans="1:5" ht="14.25">
      <c r="A43" s="12">
        <v>2</v>
      </c>
      <c r="B43" s="13" t="s">
        <v>87</v>
      </c>
      <c r="C43" s="12" t="s">
        <v>22</v>
      </c>
      <c r="D43" s="12" t="s">
        <v>88</v>
      </c>
      <c r="E43" s="12">
        <f>1824.44</f>
        <v>1824.44</v>
      </c>
    </row>
    <row r="44" spans="1:5" ht="14.25">
      <c r="A44" s="12">
        <v>3</v>
      </c>
      <c r="B44" s="17" t="s">
        <v>99</v>
      </c>
      <c r="C44" s="12" t="s">
        <v>22</v>
      </c>
      <c r="D44" s="14"/>
      <c r="E44" s="14">
        <v>7250.32</v>
      </c>
    </row>
    <row r="45" spans="1:5" ht="14.25">
      <c r="A45" s="12">
        <v>4</v>
      </c>
      <c r="B45" s="13" t="s">
        <v>100</v>
      </c>
      <c r="C45" s="12" t="s">
        <v>22</v>
      </c>
      <c r="D45" s="12"/>
      <c r="E45" s="12">
        <v>5915.04</v>
      </c>
    </row>
    <row r="46" spans="1:5" ht="27.75" customHeight="1">
      <c r="A46" s="12">
        <v>5</v>
      </c>
      <c r="B46" s="13" t="s">
        <v>101</v>
      </c>
      <c r="C46" s="12" t="s">
        <v>22</v>
      </c>
      <c r="D46" s="15" t="s">
        <v>102</v>
      </c>
      <c r="E46" s="12">
        <f>618.88</f>
        <v>618.88</v>
      </c>
    </row>
    <row r="47" spans="1:5" ht="14.25">
      <c r="A47" s="12">
        <v>6</v>
      </c>
      <c r="B47" s="13"/>
      <c r="C47" s="12"/>
      <c r="D47" s="12"/>
      <c r="E47" s="12"/>
    </row>
    <row r="48" spans="1:5" ht="14.25">
      <c r="A48" s="12">
        <v>7</v>
      </c>
      <c r="B48" s="13"/>
      <c r="C48" s="12"/>
      <c r="D48" s="12"/>
      <c r="E48" s="12"/>
    </row>
    <row r="49" spans="1:5" ht="15">
      <c r="A49" s="18"/>
      <c r="B49" s="29" t="s">
        <v>26</v>
      </c>
      <c r="C49" s="18"/>
      <c r="D49" s="18"/>
      <c r="E49" s="18">
        <f>E43+E44+E42+E45+E46+E47+E48</f>
        <v>15836.74</v>
      </c>
    </row>
    <row r="50" spans="1:5" s="32" customFormat="1" ht="15">
      <c r="A50" s="30"/>
      <c r="B50" s="31"/>
      <c r="C50" s="30"/>
      <c r="D50" s="30"/>
      <c r="E50" s="30"/>
    </row>
    <row r="51" spans="1:5" ht="18">
      <c r="A51" s="63" t="s">
        <v>54</v>
      </c>
      <c r="B51" s="63"/>
      <c r="C51" s="63"/>
      <c r="D51" s="63"/>
      <c r="E51" s="63"/>
    </row>
    <row r="52" spans="1:5" ht="15.75">
      <c r="A52" s="10" t="s">
        <v>1</v>
      </c>
      <c r="B52" s="28" t="s">
        <v>18</v>
      </c>
      <c r="C52" s="11" t="s">
        <v>2</v>
      </c>
      <c r="D52" s="11" t="s">
        <v>19</v>
      </c>
      <c r="E52" s="11" t="s">
        <v>20</v>
      </c>
    </row>
    <row r="53" spans="1:5" ht="28.5" customHeight="1">
      <c r="A53" s="12">
        <v>1</v>
      </c>
      <c r="B53" s="13" t="s">
        <v>103</v>
      </c>
      <c r="C53" s="12" t="s">
        <v>22</v>
      </c>
      <c r="D53" s="12" t="s">
        <v>104</v>
      </c>
      <c r="E53" s="14">
        <f>7622.68</f>
        <v>7622.68</v>
      </c>
    </row>
    <row r="54" spans="1:5" ht="14.25">
      <c r="A54" s="12">
        <v>2</v>
      </c>
      <c r="B54" s="17" t="s">
        <v>105</v>
      </c>
      <c r="C54" s="12" t="s">
        <v>22</v>
      </c>
      <c r="D54" s="12" t="s">
        <v>88</v>
      </c>
      <c r="E54" s="12">
        <v>1824.44</v>
      </c>
    </row>
    <row r="55" spans="1:5" ht="14.25">
      <c r="A55" s="12">
        <v>3</v>
      </c>
      <c r="B55" s="13" t="s">
        <v>89</v>
      </c>
      <c r="C55" s="14" t="s">
        <v>22</v>
      </c>
      <c r="D55" s="14"/>
      <c r="E55" s="14">
        <f>228.06</f>
        <v>228.06</v>
      </c>
    </row>
    <row r="56" spans="1:5" ht="14.25">
      <c r="A56" s="12">
        <v>4</v>
      </c>
      <c r="B56" s="17" t="s">
        <v>100</v>
      </c>
      <c r="C56" s="14" t="s">
        <v>22</v>
      </c>
      <c r="D56" s="14"/>
      <c r="E56" s="14">
        <f>5914.56</f>
        <v>5914.56</v>
      </c>
    </row>
    <row r="57" spans="1:5" ht="14.25">
      <c r="A57" s="12">
        <v>5</v>
      </c>
      <c r="B57" s="17"/>
      <c r="C57" s="14"/>
      <c r="D57" s="14"/>
      <c r="E57" s="14"/>
    </row>
    <row r="58" spans="1:5" ht="15">
      <c r="A58" s="18"/>
      <c r="B58" s="29" t="s">
        <v>26</v>
      </c>
      <c r="C58" s="18"/>
      <c r="D58" s="18"/>
      <c r="E58" s="18">
        <f>E54+E53+E55+E56+E57</f>
        <v>15589.740000000002</v>
      </c>
    </row>
    <row r="59" spans="1:5" s="32" customFormat="1" ht="15">
      <c r="A59" s="30"/>
      <c r="B59" s="31"/>
      <c r="C59" s="30"/>
      <c r="D59" s="30"/>
      <c r="E59" s="30"/>
    </row>
    <row r="60" spans="1:5" ht="18">
      <c r="A60" s="63" t="s">
        <v>62</v>
      </c>
      <c r="B60" s="63"/>
      <c r="C60" s="63"/>
      <c r="D60" s="63"/>
      <c r="E60" s="63"/>
    </row>
    <row r="61" spans="1:5" ht="15.75">
      <c r="A61" s="10" t="s">
        <v>1</v>
      </c>
      <c r="B61" s="28" t="s">
        <v>18</v>
      </c>
      <c r="C61" s="11" t="s">
        <v>2</v>
      </c>
      <c r="D61" s="11" t="s">
        <v>19</v>
      </c>
      <c r="E61" s="11" t="s">
        <v>20</v>
      </c>
    </row>
    <row r="62" spans="1:5" ht="14.25">
      <c r="A62" s="12">
        <v>1</v>
      </c>
      <c r="B62" s="13" t="s">
        <v>106</v>
      </c>
      <c r="C62" s="12" t="s">
        <v>22</v>
      </c>
      <c r="D62" s="12" t="s">
        <v>107</v>
      </c>
      <c r="E62" s="14">
        <v>1802.3</v>
      </c>
    </row>
    <row r="63" spans="1:5" ht="28.5">
      <c r="A63" s="12">
        <v>2</v>
      </c>
      <c r="B63" s="13" t="s">
        <v>108</v>
      </c>
      <c r="C63" s="12" t="s">
        <v>22</v>
      </c>
      <c r="D63" s="12" t="s">
        <v>109</v>
      </c>
      <c r="E63" s="12">
        <v>266.5</v>
      </c>
    </row>
    <row r="64" spans="1:5" ht="14.25">
      <c r="A64" s="12">
        <v>3</v>
      </c>
      <c r="B64" s="13" t="s">
        <v>100</v>
      </c>
      <c r="C64" s="14" t="s">
        <v>22</v>
      </c>
      <c r="D64" s="12"/>
      <c r="E64" s="12">
        <v>5915.04</v>
      </c>
    </row>
    <row r="65" spans="1:5" ht="14.25">
      <c r="A65" s="12">
        <v>4</v>
      </c>
      <c r="B65" s="17" t="s">
        <v>105</v>
      </c>
      <c r="C65" s="14" t="s">
        <v>22</v>
      </c>
      <c r="D65" s="14" t="s">
        <v>88</v>
      </c>
      <c r="E65" s="12">
        <v>1824.44</v>
      </c>
    </row>
    <row r="66" spans="1:5" ht="14.25">
      <c r="A66" s="12">
        <v>5</v>
      </c>
      <c r="B66" s="13" t="s">
        <v>89</v>
      </c>
      <c r="C66" s="14" t="s">
        <v>22</v>
      </c>
      <c r="D66" s="14"/>
      <c r="E66" s="14">
        <f>228.06</f>
        <v>228.06</v>
      </c>
    </row>
    <row r="67" spans="1:5" ht="15">
      <c r="A67" s="18"/>
      <c r="B67" s="29" t="s">
        <v>26</v>
      </c>
      <c r="C67" s="18"/>
      <c r="D67" s="18"/>
      <c r="E67" s="18">
        <f>E62+E63+E64+E65+E66</f>
        <v>10036.34</v>
      </c>
    </row>
    <row r="68" spans="1:5" ht="15">
      <c r="A68" s="36"/>
      <c r="B68" s="37"/>
      <c r="C68" s="36"/>
      <c r="D68" s="36"/>
      <c r="E68" s="36"/>
    </row>
    <row r="69" spans="1:5" ht="18">
      <c r="A69" s="38"/>
      <c r="B69" s="39"/>
      <c r="C69" s="40" t="s">
        <v>67</v>
      </c>
      <c r="D69" s="38"/>
      <c r="E69" s="38"/>
    </row>
    <row r="70" spans="1:5" ht="15.75">
      <c r="A70" s="10" t="s">
        <v>1</v>
      </c>
      <c r="B70" s="28" t="s">
        <v>18</v>
      </c>
      <c r="C70" s="11" t="s">
        <v>2</v>
      </c>
      <c r="D70" s="11" t="s">
        <v>19</v>
      </c>
      <c r="E70" s="11" t="s">
        <v>20</v>
      </c>
    </row>
    <row r="71" spans="1:5" ht="15">
      <c r="A71" s="35">
        <v>1</v>
      </c>
      <c r="B71" s="17" t="s">
        <v>105</v>
      </c>
      <c r="C71" s="14" t="s">
        <v>22</v>
      </c>
      <c r="D71" s="12" t="s">
        <v>88</v>
      </c>
      <c r="E71" s="12">
        <v>1824.44</v>
      </c>
    </row>
    <row r="72" spans="1:5" ht="15">
      <c r="A72" s="35">
        <v>2</v>
      </c>
      <c r="B72" s="13" t="s">
        <v>89</v>
      </c>
      <c r="C72" s="14" t="s">
        <v>22</v>
      </c>
      <c r="D72" s="14"/>
      <c r="E72" s="14">
        <f>228.06</f>
        <v>228.06</v>
      </c>
    </row>
    <row r="73" spans="1:5" ht="15">
      <c r="A73" s="35">
        <v>3</v>
      </c>
      <c r="B73" s="13"/>
      <c r="C73" s="12" t="s">
        <v>22</v>
      </c>
      <c r="D73" s="12"/>
      <c r="E73" s="14"/>
    </row>
    <row r="74" spans="1:5" ht="15">
      <c r="A74" s="35">
        <v>4</v>
      </c>
      <c r="B74" s="13"/>
      <c r="C74" s="12" t="s">
        <v>22</v>
      </c>
      <c r="D74" s="12"/>
      <c r="E74" s="12"/>
    </row>
    <row r="75" spans="1:5" ht="15">
      <c r="A75" s="35">
        <v>5</v>
      </c>
      <c r="B75" s="41"/>
      <c r="C75" s="14"/>
      <c r="D75" s="35"/>
      <c r="E75" s="35"/>
    </row>
    <row r="76" spans="1:5" ht="15">
      <c r="A76" s="18"/>
      <c r="B76" s="29" t="s">
        <v>26</v>
      </c>
      <c r="C76" s="18"/>
      <c r="D76" s="18"/>
      <c r="E76" s="18">
        <f>SUM(E71:E75)</f>
        <v>2052.5</v>
      </c>
    </row>
    <row r="77" spans="1:5" ht="15">
      <c r="A77" s="30"/>
      <c r="B77" s="31"/>
      <c r="C77" s="30"/>
      <c r="D77" s="30"/>
      <c r="E77" s="30"/>
    </row>
    <row r="78" spans="1:5" ht="18">
      <c r="A78" s="63" t="s">
        <v>68</v>
      </c>
      <c r="B78" s="63"/>
      <c r="C78" s="63"/>
      <c r="D78" s="63"/>
      <c r="E78" s="63"/>
    </row>
    <row r="79" spans="1:5" ht="15.75">
      <c r="A79" s="10" t="s">
        <v>1</v>
      </c>
      <c r="B79" s="28" t="s">
        <v>18</v>
      </c>
      <c r="C79" s="11" t="s">
        <v>2</v>
      </c>
      <c r="D79" s="11" t="s">
        <v>19</v>
      </c>
      <c r="E79" s="11" t="s">
        <v>20</v>
      </c>
    </row>
    <row r="80" spans="1:5" ht="14.25">
      <c r="A80" s="12">
        <v>1</v>
      </c>
      <c r="B80" s="17" t="s">
        <v>105</v>
      </c>
      <c r="C80" s="12" t="s">
        <v>22</v>
      </c>
      <c r="D80" s="13" t="s">
        <v>88</v>
      </c>
      <c r="E80" s="12">
        <v>1824.44</v>
      </c>
    </row>
    <row r="81" spans="1:5" ht="14.25">
      <c r="A81" s="12">
        <v>2</v>
      </c>
      <c r="B81" s="13" t="s">
        <v>89</v>
      </c>
      <c r="C81" s="14" t="s">
        <v>22</v>
      </c>
      <c r="D81" s="12"/>
      <c r="E81" s="14">
        <f>228.06</f>
        <v>228.06</v>
      </c>
    </row>
    <row r="82" spans="1:5" ht="28.5">
      <c r="A82" s="12">
        <v>3</v>
      </c>
      <c r="B82" s="13" t="s">
        <v>108</v>
      </c>
      <c r="C82" s="12" t="s">
        <v>22</v>
      </c>
      <c r="D82" s="12" t="s">
        <v>110</v>
      </c>
      <c r="E82" s="14">
        <v>322.36</v>
      </c>
    </row>
    <row r="83" spans="1:5" ht="42.75">
      <c r="A83" s="12">
        <v>4</v>
      </c>
      <c r="B83" s="13" t="s">
        <v>111</v>
      </c>
      <c r="C83" s="12" t="s">
        <v>22</v>
      </c>
      <c r="D83" s="12" t="s">
        <v>112</v>
      </c>
      <c r="E83" s="12">
        <v>465.19</v>
      </c>
    </row>
    <row r="84" spans="1:5" ht="14.25">
      <c r="A84" s="12">
        <v>5</v>
      </c>
      <c r="B84" s="13"/>
      <c r="C84" s="14" t="s">
        <v>22</v>
      </c>
      <c r="D84" s="15"/>
      <c r="E84" s="12"/>
    </row>
    <row r="85" spans="1:5" ht="14.25">
      <c r="A85" s="12">
        <v>6</v>
      </c>
      <c r="B85" s="13"/>
      <c r="C85" s="14" t="s">
        <v>22</v>
      </c>
      <c r="D85" s="15"/>
      <c r="E85" s="12"/>
    </row>
    <row r="86" spans="1:5" ht="15">
      <c r="A86" s="18"/>
      <c r="B86" s="29" t="s">
        <v>26</v>
      </c>
      <c r="C86" s="18"/>
      <c r="D86" s="18"/>
      <c r="E86" s="18">
        <f>SUM(E80:E85)</f>
        <v>2840.05</v>
      </c>
    </row>
    <row r="87" spans="1:5" ht="15">
      <c r="A87" s="30"/>
      <c r="B87" s="31"/>
      <c r="C87" s="30"/>
      <c r="D87" s="30"/>
      <c r="E87" s="30"/>
    </row>
    <row r="88" spans="1:5" ht="18">
      <c r="A88" s="63" t="s">
        <v>71</v>
      </c>
      <c r="B88" s="63"/>
      <c r="C88" s="63"/>
      <c r="D88" s="63"/>
      <c r="E88" s="63"/>
    </row>
    <row r="89" spans="1:5" ht="15.75">
      <c r="A89" s="10" t="s">
        <v>1</v>
      </c>
      <c r="B89" s="28" t="s">
        <v>18</v>
      </c>
      <c r="C89" s="11" t="s">
        <v>2</v>
      </c>
      <c r="D89" s="11" t="s">
        <v>19</v>
      </c>
      <c r="E89" s="11" t="s">
        <v>20</v>
      </c>
    </row>
    <row r="90" spans="1:5" ht="14.25">
      <c r="A90" s="12">
        <v>1</v>
      </c>
      <c r="B90" s="17" t="s">
        <v>105</v>
      </c>
      <c r="C90" s="14" t="s">
        <v>22</v>
      </c>
      <c r="D90" s="12" t="s">
        <v>88</v>
      </c>
      <c r="E90" s="12">
        <v>1824.44</v>
      </c>
    </row>
    <row r="91" spans="1:5" ht="14.25">
      <c r="A91" s="12">
        <v>2</v>
      </c>
      <c r="B91" s="13" t="s">
        <v>89</v>
      </c>
      <c r="C91" s="12" t="s">
        <v>22</v>
      </c>
      <c r="D91" s="12"/>
      <c r="E91" s="14">
        <f>228.06</f>
        <v>228.06</v>
      </c>
    </row>
    <row r="92" spans="1:5" ht="14.25">
      <c r="A92" s="12">
        <v>3</v>
      </c>
      <c r="B92" s="13" t="s">
        <v>113</v>
      </c>
      <c r="C92" s="12" t="s">
        <v>22</v>
      </c>
      <c r="D92" s="12"/>
      <c r="E92" s="12">
        <f>2808.19</f>
        <v>2808.19</v>
      </c>
    </row>
    <row r="93" spans="1:5" ht="14.25">
      <c r="A93" s="12">
        <v>4</v>
      </c>
      <c r="B93" s="13" t="s">
        <v>114</v>
      </c>
      <c r="C93" s="14" t="s">
        <v>22</v>
      </c>
      <c r="D93" s="12" t="s">
        <v>115</v>
      </c>
      <c r="E93" s="12">
        <f>877.41</f>
        <v>877.41</v>
      </c>
    </row>
    <row r="94" spans="1:5" ht="57">
      <c r="A94" s="12">
        <v>5</v>
      </c>
      <c r="B94" s="13" t="s">
        <v>116</v>
      </c>
      <c r="C94" s="14" t="s">
        <v>22</v>
      </c>
      <c r="D94" s="12" t="s">
        <v>117</v>
      </c>
      <c r="E94" s="12">
        <f>7287.41</f>
        <v>7287.41</v>
      </c>
    </row>
    <row r="95" spans="1:5" ht="14.25">
      <c r="A95" s="12">
        <v>6</v>
      </c>
      <c r="B95" s="13"/>
      <c r="C95" s="14" t="s">
        <v>22</v>
      </c>
      <c r="D95" s="12"/>
      <c r="E95" s="12"/>
    </row>
    <row r="96" spans="1:5" ht="15">
      <c r="A96" s="18"/>
      <c r="B96" s="29" t="s">
        <v>26</v>
      </c>
      <c r="C96" s="18"/>
      <c r="D96" s="18"/>
      <c r="E96" s="18">
        <f>SUM(E90:E95)</f>
        <v>13025.51</v>
      </c>
    </row>
    <row r="97" spans="1:5" s="32" customFormat="1" ht="15">
      <c r="A97" s="30"/>
      <c r="B97" s="31"/>
      <c r="C97" s="30"/>
      <c r="D97" s="30"/>
      <c r="E97" s="30"/>
    </row>
    <row r="98" spans="1:5" ht="18">
      <c r="A98" s="63" t="s">
        <v>79</v>
      </c>
      <c r="B98" s="63"/>
      <c r="C98" s="63"/>
      <c r="D98" s="63"/>
      <c r="E98" s="63"/>
    </row>
    <row r="99" spans="1:5" ht="15.75">
      <c r="A99" s="10" t="s">
        <v>1</v>
      </c>
      <c r="B99" s="28" t="s">
        <v>18</v>
      </c>
      <c r="C99" s="11" t="s">
        <v>2</v>
      </c>
      <c r="D99" s="11" t="s">
        <v>19</v>
      </c>
      <c r="E99" s="11" t="s">
        <v>20</v>
      </c>
    </row>
    <row r="100" spans="1:5" ht="14.25">
      <c r="A100" s="12">
        <v>1</v>
      </c>
      <c r="B100" s="17" t="s">
        <v>105</v>
      </c>
      <c r="C100" s="14" t="s">
        <v>22</v>
      </c>
      <c r="D100" s="12" t="s">
        <v>88</v>
      </c>
      <c r="E100" s="12">
        <v>1824.44</v>
      </c>
    </row>
    <row r="101" spans="1:5" ht="14.25">
      <c r="A101" s="12">
        <v>2</v>
      </c>
      <c r="B101" s="13" t="s">
        <v>89</v>
      </c>
      <c r="C101" s="14" t="s">
        <v>22</v>
      </c>
      <c r="D101" s="14"/>
      <c r="E101" s="14">
        <f>228.06</f>
        <v>228.06</v>
      </c>
    </row>
    <row r="102" spans="1:5" ht="28.5">
      <c r="A102" s="12">
        <v>3</v>
      </c>
      <c r="B102" s="22" t="s">
        <v>118</v>
      </c>
      <c r="C102" s="12" t="s">
        <v>22</v>
      </c>
      <c r="D102" s="12"/>
      <c r="E102" s="14">
        <v>15059.58</v>
      </c>
    </row>
    <row r="103" spans="1:5" ht="28.5">
      <c r="A103" s="12">
        <v>4</v>
      </c>
      <c r="B103" s="22" t="s">
        <v>108</v>
      </c>
      <c r="C103" s="12" t="s">
        <v>22</v>
      </c>
      <c r="D103" s="12" t="s">
        <v>119</v>
      </c>
      <c r="E103" s="12">
        <v>375.76</v>
      </c>
    </row>
    <row r="104" spans="1:5" ht="15">
      <c r="A104" s="18"/>
      <c r="B104" s="29" t="s">
        <v>26</v>
      </c>
      <c r="C104" s="18"/>
      <c r="D104" s="18"/>
      <c r="E104" s="18">
        <f>E100+E101+E103+E102</f>
        <v>17487.84</v>
      </c>
    </row>
    <row r="105" spans="1:5" ht="15">
      <c r="A105" s="25"/>
      <c r="B105" s="42"/>
      <c r="C105" s="43"/>
      <c r="D105" s="25"/>
      <c r="E105" s="25"/>
    </row>
    <row r="106" spans="1:5" ht="15">
      <c r="A106" s="26"/>
      <c r="B106" s="44" t="s">
        <v>82</v>
      </c>
      <c r="C106" s="26"/>
      <c r="D106" s="26"/>
      <c r="E106" s="26">
        <f>E8+E15+E23+E30+E38+E49+E58+E67+E76+E86+E96+E104</f>
        <v>97442.46999999999</v>
      </c>
    </row>
  </sheetData>
  <sheetProtection selectLockedCells="1" selectUnlockedCells="1"/>
  <mergeCells count="11">
    <mergeCell ref="A51:E51"/>
    <mergeCell ref="A60:E60"/>
    <mergeCell ref="A78:E78"/>
    <mergeCell ref="A88:E88"/>
    <mergeCell ref="A98:E98"/>
    <mergeCell ref="A1:E1"/>
    <mergeCell ref="A10:E10"/>
    <mergeCell ref="A17:E17"/>
    <mergeCell ref="A25:E25"/>
    <mergeCell ref="A32:E32"/>
    <mergeCell ref="A40:E4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D25"/>
  <sheetViews>
    <sheetView zoomScale="80" zoomScaleNormal="80" zoomScalePageLayoutView="0" workbookViewId="0" topLeftCell="A1">
      <selection activeCell="E7" sqref="E7"/>
    </sheetView>
  </sheetViews>
  <sheetFormatPr defaultColWidth="11.57421875" defaultRowHeight="12.75"/>
  <cols>
    <col min="1" max="1" width="7.8515625" style="0" customWidth="1"/>
    <col min="2" max="2" width="44.00390625" style="0" customWidth="1"/>
    <col min="3" max="3" width="24.00390625" style="0" customWidth="1"/>
  </cols>
  <sheetData>
    <row r="3" spans="1:4" ht="15.75">
      <c r="A3" s="45" t="s">
        <v>120</v>
      </c>
      <c r="B3" s="46" t="s">
        <v>121</v>
      </c>
      <c r="C3" s="46" t="s">
        <v>122</v>
      </c>
      <c r="D3" s="47"/>
    </row>
    <row r="4" spans="1:4" ht="15">
      <c r="A4" s="48"/>
      <c r="B4" s="49"/>
      <c r="C4" s="49"/>
      <c r="D4" s="47"/>
    </row>
    <row r="5" spans="1:4" ht="15">
      <c r="A5" s="50"/>
      <c r="B5" s="51"/>
      <c r="C5" s="52"/>
      <c r="D5" s="47"/>
    </row>
    <row r="6" spans="1:4" ht="15">
      <c r="A6" s="50"/>
      <c r="B6" s="52"/>
      <c r="C6" s="52"/>
      <c r="D6" s="47"/>
    </row>
    <row r="7" spans="1:4" ht="15">
      <c r="A7" s="50"/>
      <c r="B7" s="51"/>
      <c r="C7" s="52"/>
      <c r="D7" s="47"/>
    </row>
    <row r="8" spans="1:4" ht="15">
      <c r="A8" s="50"/>
      <c r="B8" s="51"/>
      <c r="C8" s="52"/>
      <c r="D8" s="47"/>
    </row>
    <row r="9" spans="1:4" ht="15.75">
      <c r="A9" s="53"/>
      <c r="B9" s="54" t="s">
        <v>82</v>
      </c>
      <c r="C9" s="54">
        <f>C5+C6</f>
        <v>0</v>
      </c>
      <c r="D9" s="47"/>
    </row>
    <row r="10" spans="1:4" ht="15">
      <c r="A10" s="55"/>
      <c r="B10" s="55"/>
      <c r="C10" s="55"/>
      <c r="D10" s="47"/>
    </row>
    <row r="11" spans="1:4" ht="15">
      <c r="A11" s="55"/>
      <c r="B11" s="55"/>
      <c r="C11" s="55"/>
      <c r="D11" s="47"/>
    </row>
    <row r="12" spans="1:4" ht="15">
      <c r="A12" s="55"/>
      <c r="B12" s="55"/>
      <c r="C12" s="55"/>
      <c r="D12" s="47"/>
    </row>
    <row r="13" spans="1:4" ht="15">
      <c r="A13" s="55"/>
      <c r="B13" s="55"/>
      <c r="C13" s="55"/>
      <c r="D13" s="47"/>
    </row>
    <row r="14" spans="1:4" ht="15">
      <c r="A14" s="55"/>
      <c r="B14" s="55"/>
      <c r="C14" s="55"/>
      <c r="D14" s="47"/>
    </row>
    <row r="15" spans="1:4" ht="15">
      <c r="A15" s="55"/>
      <c r="B15" s="55"/>
      <c r="C15" s="55"/>
      <c r="D15" s="47"/>
    </row>
    <row r="16" spans="1:4" ht="15">
      <c r="A16" s="55"/>
      <c r="B16" s="55"/>
      <c r="C16" s="55"/>
      <c r="D16" s="47"/>
    </row>
    <row r="17" spans="1:4" ht="15">
      <c r="A17" s="55"/>
      <c r="B17" s="55"/>
      <c r="C17" s="55"/>
      <c r="D17" s="47"/>
    </row>
    <row r="18" spans="1:4" ht="15">
      <c r="A18" s="55"/>
      <c r="B18" s="55"/>
      <c r="C18" s="55"/>
      <c r="D18" s="47"/>
    </row>
    <row r="19" spans="1:4" ht="15">
      <c r="A19" s="47"/>
      <c r="B19" s="47"/>
      <c r="C19" s="47"/>
      <c r="D19" s="47"/>
    </row>
    <row r="20" spans="1:4" ht="15">
      <c r="A20" s="47"/>
      <c r="B20" s="47"/>
      <c r="C20" s="47"/>
      <c r="D20" s="47"/>
    </row>
    <row r="21" spans="1:4" ht="15">
      <c r="A21" s="47"/>
      <c r="B21" s="47"/>
      <c r="C21" s="47"/>
      <c r="D21" s="47"/>
    </row>
    <row r="22" spans="1:4" ht="15">
      <c r="A22" s="47"/>
      <c r="B22" s="47"/>
      <c r="C22" s="47"/>
      <c r="D22" s="47"/>
    </row>
    <row r="23" spans="1:4" ht="15">
      <c r="A23" s="47"/>
      <c r="B23" s="47"/>
      <c r="C23" s="47"/>
      <c r="D23" s="47"/>
    </row>
    <row r="24" spans="1:4" ht="15">
      <c r="A24" s="47"/>
      <c r="B24" s="47"/>
      <c r="C24" s="47"/>
      <c r="D24" s="47"/>
    </row>
    <row r="25" spans="1:4" ht="15">
      <c r="A25" s="47"/>
      <c r="B25" s="47"/>
      <c r="C25" s="47"/>
      <c r="D25" s="4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2020-03-11T06:22:24Z</dcterms:modified>
  <cp:category/>
  <cp:version/>
  <cp:contentType/>
  <cp:contentStatus/>
</cp:coreProperties>
</file>